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ocuments\BFY\Manualer\"/>
    </mc:Choice>
  </mc:AlternateContent>
  <xr:revisionPtr revIDLastSave="0" documentId="13_ncr:1_{BFCB4194-A711-40E1-AEF9-76D5328010D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Vægt og balance BF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4" l="1"/>
  <c r="E3" i="4" l="1"/>
  <c r="C5" i="4" s="1"/>
  <c r="E5" i="4" s="1"/>
  <c r="B29" i="4"/>
  <c r="B33" i="4"/>
  <c r="B15" i="4"/>
  <c r="B17" i="4" s="1"/>
  <c r="D11" i="4"/>
  <c r="D14" i="4"/>
  <c r="D12" i="4"/>
  <c r="D8" i="4"/>
  <c r="D9" i="4"/>
  <c r="D13" i="4"/>
  <c r="D10" i="4" l="1"/>
  <c r="D15" i="4" s="1"/>
  <c r="C15" i="4" s="1"/>
  <c r="B19" i="4" s="1"/>
</calcChain>
</file>

<file path=xl/sharedStrings.xml><?xml version="1.0" encoding="utf-8"?>
<sst xmlns="http://schemas.openxmlformats.org/spreadsheetml/2006/main" count="26" uniqueCount="25">
  <si>
    <t>Kg</t>
  </si>
  <si>
    <t>Arm</t>
  </si>
  <si>
    <t>Moment</t>
  </si>
  <si>
    <t>Tom</t>
  </si>
  <si>
    <t>Olie</t>
  </si>
  <si>
    <t>Brændstof</t>
  </si>
  <si>
    <t>Forreste sæder</t>
  </si>
  <si>
    <t>Agterste sæder</t>
  </si>
  <si>
    <t>Bagage 1</t>
  </si>
  <si>
    <t>Bagage 2</t>
  </si>
  <si>
    <t>Cm</t>
  </si>
  <si>
    <t>L/Gal</t>
  </si>
  <si>
    <t>Total</t>
  </si>
  <si>
    <t>Overvægt</t>
  </si>
  <si>
    <t>Brændstof (Gallons)</t>
  </si>
  <si>
    <t>Resultat</t>
  </si>
  <si>
    <t>Massefylde benzin</t>
  </si>
  <si>
    <t>Load envelope</t>
  </si>
  <si>
    <t>liter</t>
  </si>
  <si>
    <t>ved 15° C.</t>
  </si>
  <si>
    <t>T : M</t>
  </si>
  <si>
    <t>Endurance:         l/t</t>
  </si>
  <si>
    <t>Believed to be correct but not guaranteed.</t>
  </si>
  <si>
    <t>Indtastes her       =</t>
  </si>
  <si>
    <t>180111HLS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</si>
</sst>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hh:mm;@"/>
  </numFmts>
  <fonts count="9" x14ac:knownFonts="1">
    <font>
      <sz val="10"/>
      <name val="Copperplate Gothic Light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0" xfId="1" applyFont="1"/>
    <xf numFmtId="1" fontId="1" fillId="0" borderId="0" xfId="1" applyNumberFormat="1"/>
    <xf numFmtId="0" fontId="1" fillId="0" borderId="0" xfId="1" applyAlignment="1">
      <alignment horizontal="right"/>
    </xf>
    <xf numFmtId="0" fontId="3" fillId="0" borderId="0" xfId="1" applyFont="1"/>
    <xf numFmtId="0" fontId="1" fillId="0" borderId="1" xfId="1" applyBorder="1"/>
    <xf numFmtId="1" fontId="1" fillId="0" borderId="1" xfId="1" applyNumberFormat="1" applyBorder="1"/>
    <xf numFmtId="0" fontId="3" fillId="0" borderId="1" xfId="1" applyFont="1" applyBorder="1"/>
    <xf numFmtId="0" fontId="1" fillId="0" borderId="1" xfId="1" applyFont="1" applyBorder="1"/>
    <xf numFmtId="0" fontId="1" fillId="0" borderId="0" xfId="1" applyFont="1" applyBorder="1"/>
    <xf numFmtId="1" fontId="1" fillId="0" borderId="0" xfId="1" applyNumberFormat="1" applyBorder="1"/>
    <xf numFmtId="1" fontId="1" fillId="0" borderId="1" xfId="1" applyNumberFormat="1" applyBorder="1" applyProtection="1">
      <protection locked="0"/>
    </xf>
    <xf numFmtId="1" fontId="1" fillId="0" borderId="1" xfId="1" applyNumberFormat="1" applyBorder="1" applyProtection="1"/>
    <xf numFmtId="1" fontId="4" fillId="0" borderId="1" xfId="1" applyNumberFormat="1" applyFont="1" applyBorder="1" applyProtection="1"/>
    <xf numFmtId="0" fontId="1" fillId="0" borderId="0" xfId="1" applyAlignment="1">
      <alignment horizontal="center"/>
    </xf>
    <xf numFmtId="1" fontId="3" fillId="0" borderId="1" xfId="1" applyNumberFormat="1" applyFont="1" applyBorder="1" applyProtection="1">
      <protection locked="0"/>
    </xf>
    <xf numFmtId="0" fontId="6" fillId="0" borderId="0" xfId="1" applyFont="1"/>
    <xf numFmtId="1" fontId="3" fillId="0" borderId="4" xfId="1" applyNumberFormat="1" applyFont="1" applyBorder="1" applyAlignment="1" applyProtection="1">
      <alignment horizontal="center"/>
      <protection locked="0"/>
    </xf>
    <xf numFmtId="1" fontId="1" fillId="0" borderId="0" xfId="1" applyNumberFormat="1" applyProtection="1"/>
    <xf numFmtId="164" fontId="5" fillId="0" borderId="2" xfId="1" applyNumberFormat="1" applyFont="1" applyBorder="1" applyAlignment="1" applyProtection="1">
      <alignment horizontal="center"/>
      <protection locked="0"/>
    </xf>
    <xf numFmtId="0" fontId="4" fillId="0" borderId="0" xfId="1" applyFont="1"/>
    <xf numFmtId="164" fontId="3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  <protection locked="0"/>
    </xf>
    <xf numFmtId="166" fontId="3" fillId="0" borderId="2" xfId="1" applyNumberFormat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/>
    <xf numFmtId="0" fontId="1" fillId="0" borderId="0" xfId="1" applyFont="1" applyProtection="1">
      <protection locked="0"/>
    </xf>
    <xf numFmtId="0" fontId="1" fillId="0" borderId="0" xfId="1" applyProtection="1">
      <protection locked="0"/>
    </xf>
    <xf numFmtId="165" fontId="1" fillId="0" borderId="0" xfId="1" applyNumberFormat="1" applyAlignment="1" applyProtection="1">
      <alignment horizontal="center"/>
    </xf>
    <xf numFmtId="0" fontId="1" fillId="0" borderId="0" xfId="1" applyProtection="1"/>
    <xf numFmtId="0" fontId="4" fillId="0" borderId="3" xfId="1" applyFont="1" applyBorder="1" applyAlignment="1">
      <alignment horizontal="left"/>
    </xf>
    <xf numFmtId="0" fontId="1" fillId="0" borderId="5" xfId="1" applyBorder="1" applyAlignment="1">
      <alignment horizontal="left"/>
    </xf>
    <xf numFmtId="0" fontId="4" fillId="0" borderId="0" xfId="1" applyFont="1" applyProtection="1">
      <protection locked="0"/>
    </xf>
    <xf numFmtId="0" fontId="1" fillId="0" borderId="0" xfId="1" applyProtection="1">
      <protection locked="0"/>
    </xf>
    <xf numFmtId="0" fontId="8" fillId="0" borderId="0" xfId="1" applyFont="1" applyAlignment="1">
      <alignment horizontal="center"/>
    </xf>
  </cellXfs>
  <cellStyles count="2">
    <cellStyle name="Normal" xfId="0" builtinId="0"/>
    <cellStyle name="Normal_Vægt og Balance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1114111642"/>
          <c:y val="9.7018450225367384E-2"/>
          <c:w val="0.83754512635379086"/>
          <c:h val="0.811111551167291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'Vægt og balance BFY'!$B$28</c:f>
              <c:strCache>
                <c:ptCount val="1"/>
                <c:pt idx="0">
                  <c:v>Kg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'Vægt og balance BFY'!$A$29:$A$33</c:f>
              <c:numCache>
                <c:formatCode>General</c:formatCode>
                <c:ptCount val="5"/>
                <c:pt idx="0">
                  <c:v>89</c:v>
                </c:pt>
                <c:pt idx="1">
                  <c:v>89</c:v>
                </c:pt>
                <c:pt idx="2">
                  <c:v>98</c:v>
                </c:pt>
                <c:pt idx="3">
                  <c:v>120</c:v>
                </c:pt>
                <c:pt idx="4">
                  <c:v>120</c:v>
                </c:pt>
              </c:numCache>
            </c:numRef>
          </c:xVal>
          <c:yVal>
            <c:numRef>
              <c:f>'Vægt og balance BFY'!$B$29:$B$33</c:f>
              <c:numCache>
                <c:formatCode>General</c:formatCode>
                <c:ptCount val="5"/>
                <c:pt idx="0" formatCode="0">
                  <c:v>687</c:v>
                </c:pt>
                <c:pt idx="1">
                  <c:v>885</c:v>
                </c:pt>
                <c:pt idx="2">
                  <c:v>1045</c:v>
                </c:pt>
                <c:pt idx="3">
                  <c:v>1045</c:v>
                </c:pt>
                <c:pt idx="4" formatCode="0">
                  <c:v>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34-49D1-8ACB-F0A04FB5E5EF}"/>
            </c:ext>
          </c:extLst>
        </c:ser>
        <c:ser>
          <c:idx val="1"/>
          <c:order val="1"/>
          <c:tx>
            <c:v>Aktuel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'Vægt og balance BFY'!$C$15</c:f>
              <c:numCache>
                <c:formatCode>0</c:formatCode>
                <c:ptCount val="1"/>
                <c:pt idx="0">
                  <c:v>101.98312056737588</c:v>
                </c:pt>
              </c:numCache>
            </c:numRef>
          </c:xVal>
          <c:yVal>
            <c:numRef>
              <c:f>'Vægt og balance BFY'!$B$15</c:f>
              <c:numCache>
                <c:formatCode>0</c:formatCode>
                <c:ptCount val="1"/>
                <c:pt idx="0">
                  <c:v>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34-49D1-8ACB-F0A04FB5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28448"/>
        <c:axId val="217101824"/>
      </c:scatterChart>
      <c:valAx>
        <c:axId val="192728448"/>
        <c:scaling>
          <c:orientation val="minMax"/>
          <c:min val="8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17101824"/>
        <c:crosses val="autoZero"/>
        <c:crossBetween val="midCat"/>
      </c:valAx>
      <c:valAx>
        <c:axId val="217101824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27284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68580</xdr:rowOff>
    </xdr:from>
    <xdr:to>
      <xdr:col>16</xdr:col>
      <xdr:colOff>320040</xdr:colOff>
      <xdr:row>28</xdr:row>
      <xdr:rowOff>38100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5"/>
  <sheetViews>
    <sheetView showGridLines="0" tabSelected="1" workbookViewId="0">
      <selection activeCell="A35" sqref="A35"/>
    </sheetView>
  </sheetViews>
  <sheetFormatPr defaultColWidth="7.109375" defaultRowHeight="12.75" x14ac:dyDescent="0.2"/>
  <cols>
    <col min="1" max="1" width="18.5546875" style="1" customWidth="1"/>
    <col min="2" max="2" width="7.33203125" style="1" bestFit="1" customWidth="1"/>
    <col min="3" max="3" width="8.88671875" style="1" bestFit="1" customWidth="1"/>
    <col min="4" max="4" width="7.44140625" style="1" bestFit="1" customWidth="1"/>
    <col min="5" max="5" width="8" style="1" customWidth="1"/>
    <col min="6" max="16384" width="7.109375" style="1"/>
  </cols>
  <sheetData>
    <row r="2" spans="1:6" ht="13.5" thickBot="1" x14ac:dyDescent="0.25"/>
    <row r="3" spans="1:6" ht="13.5" thickBot="1" x14ac:dyDescent="0.25">
      <c r="A3" s="5" t="s">
        <v>14</v>
      </c>
      <c r="B3" s="20"/>
      <c r="C3" s="35" t="s">
        <v>23</v>
      </c>
      <c r="D3" s="36"/>
      <c r="E3" s="22">
        <f>B3*B25</f>
        <v>0</v>
      </c>
      <c r="F3" s="21" t="s">
        <v>18</v>
      </c>
    </row>
    <row r="4" spans="1:6" ht="13.5" thickBot="1" x14ac:dyDescent="0.25">
      <c r="A4" s="5"/>
      <c r="B4" s="23"/>
      <c r="C4" s="24"/>
      <c r="D4" s="15"/>
      <c r="E4" s="25"/>
      <c r="F4" s="21"/>
    </row>
    <row r="5" spans="1:6" ht="13.5" thickBot="1" x14ac:dyDescent="0.25">
      <c r="A5" s="5" t="s">
        <v>21</v>
      </c>
      <c r="B5" s="27">
        <v>29</v>
      </c>
      <c r="C5" s="26">
        <f>E3/B5</f>
        <v>0</v>
      </c>
      <c r="D5" s="15"/>
      <c r="E5" s="28">
        <f>C5/24</f>
        <v>0</v>
      </c>
      <c r="F5" s="21" t="s">
        <v>20</v>
      </c>
    </row>
    <row r="7" spans="1:6" x14ac:dyDescent="0.2">
      <c r="B7" s="4" t="s">
        <v>0</v>
      </c>
      <c r="C7" s="4" t="s">
        <v>1</v>
      </c>
      <c r="D7" s="4" t="s">
        <v>2</v>
      </c>
    </row>
    <row r="8" spans="1:6" x14ac:dyDescent="0.2">
      <c r="A8" s="6" t="s">
        <v>3</v>
      </c>
      <c r="B8" s="13">
        <v>687</v>
      </c>
      <c r="C8" s="13">
        <v>100.3</v>
      </c>
      <c r="D8" s="13">
        <f t="shared" ref="D8:D14" si="0">B8*C8</f>
        <v>68906.099999999991</v>
      </c>
    </row>
    <row r="9" spans="1:6" x14ac:dyDescent="0.2">
      <c r="A9" s="6" t="s">
        <v>4</v>
      </c>
      <c r="B9" s="12">
        <v>5</v>
      </c>
      <c r="C9" s="13">
        <v>-36</v>
      </c>
      <c r="D9" s="13">
        <f t="shared" si="0"/>
        <v>-180</v>
      </c>
    </row>
    <row r="10" spans="1:6" x14ac:dyDescent="0.2">
      <c r="A10" s="6" t="s">
        <v>5</v>
      </c>
      <c r="B10" s="14">
        <f>(B3*B25*B24)</f>
        <v>0</v>
      </c>
      <c r="C10" s="13">
        <v>122</v>
      </c>
      <c r="D10" s="13">
        <f t="shared" si="0"/>
        <v>0</v>
      </c>
    </row>
    <row r="11" spans="1:6" x14ac:dyDescent="0.2">
      <c r="A11" s="8" t="s">
        <v>6</v>
      </c>
      <c r="B11" s="16"/>
      <c r="C11" s="13">
        <v>94</v>
      </c>
      <c r="D11" s="13">
        <f t="shared" si="0"/>
        <v>0</v>
      </c>
    </row>
    <row r="12" spans="1:6" x14ac:dyDescent="0.2">
      <c r="A12" s="8" t="s">
        <v>7</v>
      </c>
      <c r="B12" s="16"/>
      <c r="C12" s="13">
        <v>185</v>
      </c>
      <c r="D12" s="13">
        <f t="shared" si="0"/>
        <v>0</v>
      </c>
    </row>
    <row r="13" spans="1:6" x14ac:dyDescent="0.2">
      <c r="A13" s="8" t="s">
        <v>8</v>
      </c>
      <c r="B13" s="16">
        <v>13</v>
      </c>
      <c r="C13" s="13">
        <v>244</v>
      </c>
      <c r="D13" s="13">
        <f t="shared" si="0"/>
        <v>3172</v>
      </c>
    </row>
    <row r="14" spans="1:6" x14ac:dyDescent="0.2">
      <c r="A14" s="8" t="s">
        <v>9</v>
      </c>
      <c r="B14" s="16"/>
      <c r="C14" s="13">
        <v>312</v>
      </c>
      <c r="D14" s="13">
        <f t="shared" si="0"/>
        <v>0</v>
      </c>
    </row>
    <row r="15" spans="1:6" x14ac:dyDescent="0.2">
      <c r="A15" s="9" t="s">
        <v>12</v>
      </c>
      <c r="B15" s="7">
        <f>SUM(B8:B14)</f>
        <v>705</v>
      </c>
      <c r="C15" s="13">
        <f>D15/B15</f>
        <v>101.98312056737588</v>
      </c>
      <c r="D15" s="13">
        <f>SUM(D8:D14)</f>
        <v>71898.099999999991</v>
      </c>
    </row>
    <row r="16" spans="1:6" x14ac:dyDescent="0.2">
      <c r="A16" s="10"/>
      <c r="B16" s="11"/>
      <c r="C16" s="11"/>
      <c r="D16" s="11"/>
    </row>
    <row r="17" spans="1:16" ht="13.5" thickBot="1" x14ac:dyDescent="0.25">
      <c r="A17" s="2" t="s">
        <v>13</v>
      </c>
      <c r="B17" s="18">
        <f>B15-B31</f>
        <v>-340</v>
      </c>
    </row>
    <row r="18" spans="1:16" ht="13.5" thickTop="1" x14ac:dyDescent="0.2"/>
    <row r="19" spans="1:16" x14ac:dyDescent="0.2">
      <c r="A19" s="2" t="s">
        <v>15</v>
      </c>
      <c r="B19" s="5" t="str">
        <f>IF(C15&lt;89,"Tyngdepunkt for langt fremme",IF(C15&gt;120,"Tyngdepunkt for lang bagude",IF(B15&gt;1045,"Maskinen for tung",IF(B15&gt;-697.22+C15*17.77,"Maskinen for tung /Tyngdepunkt for langt fremme","Vægt og balance er indenfor grænserne"))))</f>
        <v>Vægt og balance er indenfor grænserne</v>
      </c>
      <c r="C19" s="17"/>
    </row>
    <row r="21" spans="1:16" x14ac:dyDescent="0.2">
      <c r="A21" s="2"/>
    </row>
    <row r="24" spans="1:16" x14ac:dyDescent="0.2">
      <c r="A24" s="31" t="s">
        <v>16</v>
      </c>
      <c r="B24" s="33">
        <v>0.72099999999999997</v>
      </c>
      <c r="C24" s="37" t="s">
        <v>19</v>
      </c>
      <c r="D24" s="38"/>
    </row>
    <row r="25" spans="1:16" x14ac:dyDescent="0.2">
      <c r="A25" s="31" t="s">
        <v>11</v>
      </c>
      <c r="B25" s="34">
        <v>3.7854117839999999</v>
      </c>
      <c r="C25" s="32"/>
      <c r="D25" s="32"/>
    </row>
    <row r="26" spans="1:16" x14ac:dyDescent="0.2">
      <c r="A26" s="32"/>
      <c r="B26" s="32"/>
      <c r="C26" s="32"/>
      <c r="D26" s="32"/>
    </row>
    <row r="27" spans="1:16" x14ac:dyDescent="0.2">
      <c r="A27" s="2" t="s">
        <v>17</v>
      </c>
    </row>
    <row r="28" spans="1:16" x14ac:dyDescent="0.2">
      <c r="A28" s="4" t="s">
        <v>10</v>
      </c>
      <c r="B28" s="4" t="s">
        <v>0</v>
      </c>
    </row>
    <row r="29" spans="1:16" x14ac:dyDescent="0.2">
      <c r="A29" s="34">
        <v>89</v>
      </c>
      <c r="B29" s="3">
        <f>B8</f>
        <v>687</v>
      </c>
    </row>
    <row r="30" spans="1:16" x14ac:dyDescent="0.2">
      <c r="A30" s="34">
        <v>89</v>
      </c>
      <c r="B30" s="30">
        <v>885</v>
      </c>
    </row>
    <row r="31" spans="1:16" x14ac:dyDescent="0.2">
      <c r="A31" s="34">
        <v>98</v>
      </c>
      <c r="B31" s="30">
        <v>1045</v>
      </c>
      <c r="H31" s="39" t="s">
        <v>22</v>
      </c>
      <c r="I31" s="39"/>
      <c r="J31" s="39"/>
      <c r="K31" s="39"/>
      <c r="L31" s="39"/>
      <c r="M31" s="39"/>
      <c r="N31" s="39"/>
      <c r="O31" s="39"/>
      <c r="P31" s="39"/>
    </row>
    <row r="32" spans="1:16" x14ac:dyDescent="0.2">
      <c r="A32" s="34">
        <v>120</v>
      </c>
      <c r="B32" s="30">
        <v>1045</v>
      </c>
    </row>
    <row r="33" spans="1:2" x14ac:dyDescent="0.2">
      <c r="A33" s="34">
        <v>120</v>
      </c>
      <c r="B33" s="19">
        <f>B8</f>
        <v>687</v>
      </c>
    </row>
    <row r="35" spans="1:2" x14ac:dyDescent="0.2">
      <c r="A35" s="29" t="s">
        <v>24</v>
      </c>
    </row>
  </sheetData>
  <sheetProtection sheet="1" objects="1" scenarios="1"/>
  <mergeCells count="3">
    <mergeCell ref="C3:D3"/>
    <mergeCell ref="C24:D24"/>
    <mergeCell ref="H31:P31"/>
  </mergeCells>
  <phoneticPr fontId="2" type="noConversion"/>
  <pageMargins left="0.75" right="0.75" top="1" bottom="1" header="0" footer="0"/>
  <pageSetup paperSize="9" scale="7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Vægt og balance BFY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Oliebranchen</dc:creator>
  <cp:lastModifiedBy>Henrik L. Solmer</cp:lastModifiedBy>
  <cp:lastPrinted>2014-07-21T09:32:26Z</cp:lastPrinted>
  <dcterms:created xsi:type="dcterms:W3CDTF">1999-02-13T16:24:32Z</dcterms:created>
  <dcterms:modified xsi:type="dcterms:W3CDTF">2019-09-30T17:45:07Z</dcterms:modified>
</cp:coreProperties>
</file>